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95" windowHeight="12405" activeTab="0"/>
  </bookViews>
  <sheets>
    <sheet name="д. 100" sheetId="1" r:id="rId1"/>
    <sheet name="д. 98" sheetId="2" r:id="rId2"/>
    <sheet name="д. 53" sheetId="3" r:id="rId3"/>
    <sheet name="д. 51" sheetId="4" r:id="rId4"/>
    <sheet name="д. 49" sheetId="5" r:id="rId5"/>
  </sheets>
  <definedNames/>
  <calcPr fullCalcOnLoad="1"/>
</workbook>
</file>

<file path=xl/sharedStrings.xml><?xml version="1.0" encoding="utf-8"?>
<sst xmlns="http://schemas.openxmlformats.org/spreadsheetml/2006/main" count="272" uniqueCount="67">
  <si>
    <t>Наименование работ</t>
  </si>
  <si>
    <t>Размер платы руб./кв.м</t>
  </si>
  <si>
    <t>ИТОГО:</t>
  </si>
  <si>
    <t xml:space="preserve"> - окос придомовой территории</t>
  </si>
  <si>
    <t>Приложение 1 к решению  собственников</t>
  </si>
  <si>
    <t>"Утверждено"</t>
  </si>
  <si>
    <t>решением общего собрания собственников</t>
  </si>
  <si>
    <t>в Многоквартирном доме по адресу:</t>
  </si>
  <si>
    <t xml:space="preserve"> - механизированная уборка территории</t>
  </si>
  <si>
    <t>Аварийно-диспетчерское обслуживание</t>
  </si>
  <si>
    <t>Стоимость, руб.</t>
  </si>
  <si>
    <t>Расчет ежемесячной стоимости за 1 кв.м. общей площади помещений собственников в многоквартирном доме:</t>
  </si>
  <si>
    <t>2. Перечень работ по текущему ремонту общего имущества</t>
  </si>
  <si>
    <t>Ремонт мягкой кровли</t>
  </si>
  <si>
    <t>Ремонт плиточного пола в местах общего пользования</t>
  </si>
  <si>
    <t>Расходы по управлению многоквартирным домом</t>
  </si>
  <si>
    <t>Обслуживание пожарной сигнализации и дымоудаления</t>
  </si>
  <si>
    <t>№п/п</t>
  </si>
  <si>
    <t>Ремонт дверных полотен</t>
  </si>
  <si>
    <t>Покраска цоколя</t>
  </si>
  <si>
    <t>г.Серпухов, Московское шоссе, д.49</t>
  </si>
  <si>
    <t>Содержание придомовой территории:</t>
  </si>
  <si>
    <t xml:space="preserve"> - уборка придомовой территории в летний период</t>
  </si>
  <si>
    <t>- уборка мусора с газона очистка урн</t>
  </si>
  <si>
    <t>- обрезка деревьев и кустарников</t>
  </si>
  <si>
    <t>- очистка кровли от бытового мусора</t>
  </si>
  <si>
    <t xml:space="preserve"> Содержание мест общего пользования:</t>
  </si>
  <si>
    <t>- подметание полов во всех помещениях общего пользования, кабинах лифта и их влажная уборка</t>
  </si>
  <si>
    <t>- протирка пыли с колпаков светильников помещений общего пользования</t>
  </si>
  <si>
    <t>- мытье и протирка дверей и окон помещений общего пользования</t>
  </si>
  <si>
    <t>- уборка чердачного и подвального помещений</t>
  </si>
  <si>
    <t>Содержание, техническое обслуживание и ремонт лифтов:</t>
  </si>
  <si>
    <t>- техническое обслуживание и ремонт лифтов</t>
  </si>
  <si>
    <t>- страхование лифтов</t>
  </si>
  <si>
    <t>- техническое освидетельствование лифтов</t>
  </si>
  <si>
    <t>- измерение сопротивление фаза-нуль</t>
  </si>
  <si>
    <t>Техническое обслуживание ИТП (индивидуального теплового пункта)</t>
  </si>
  <si>
    <t>Техническое обслуживание электрических счетчиков (система АСКУи)</t>
  </si>
  <si>
    <t>Вывоз и захоронение ТБО, вывоз крупногабаритного мусора</t>
  </si>
  <si>
    <t>Техническое обслуживание инженерного оборудования и конструктивных элементов здания:</t>
  </si>
  <si>
    <t>- профосмотры систем холодного и горячего водоснабжения, канализации, уплотнение сгонов, мелкий ремонт изоляции, очистка от накипи запорной арматуры</t>
  </si>
  <si>
    <t>- устранение засоров</t>
  </si>
  <si>
    <t>- замена электролампочек, розеток и выключателей, мелкий ремонт электропроводки</t>
  </si>
  <si>
    <t>г.Серпухов, Московское шоссе, д.51</t>
  </si>
  <si>
    <t>г.Серпухов, Московское шоссе, д.53</t>
  </si>
  <si>
    <t>г.Серпухов, ул. Подольская, д.98</t>
  </si>
  <si>
    <t>г.Серпухов, ул. Подольская, д.100</t>
  </si>
  <si>
    <t>Услуги паспортного стола, расчетно-кассовое обслуживание</t>
  </si>
  <si>
    <t>в многоквартирном доме на 2018 г.</t>
  </si>
  <si>
    <t>Ремонт подъездов</t>
  </si>
  <si>
    <t>1 267 327,64 руб. / 20990,45 кв.м./12 = 5,03 руб. за квадратный метр.</t>
  </si>
  <si>
    <t>1 267 327,64 руб. /21540,67 кв.м./12 = 4,90 руб. за квадратный метр.</t>
  </si>
  <si>
    <t>- промывка и опрессовка системы отопления, холодного, горячего водоснабжения</t>
  </si>
  <si>
    <t>Замена остекления</t>
  </si>
  <si>
    <t>Ремонт дверных коробок</t>
  </si>
  <si>
    <t>Штукатурка цоколя</t>
  </si>
  <si>
    <t>Ремонт межпанельных швов</t>
  </si>
  <si>
    <t>328 623,50 руб. /21255,13 кв.м./12 = 1,29 руб. за квадратный метр.</t>
  </si>
  <si>
    <t>128 805,23 руб. /6123,29 кв.м./12 = 1,75 руб. за квадратный метр.</t>
  </si>
  <si>
    <t>50 820,55 руб. /3998,20 кв.м./12 = 1,06 руб. за квадратный метр.</t>
  </si>
  <si>
    <t>1.Размер платы за содержание жилого помещения в</t>
  </si>
  <si>
    <t>многоквартирном доме на 2018 год</t>
  </si>
  <si>
    <t xml:space="preserve"> 37,34 руб. за 1 кв.м. общей площади помещения (без учета расходов на коммунальные ресурсы на содержание общего имущества).</t>
  </si>
  <si>
    <t xml:space="preserve"> 37,24 руб. за 1 кв.м. общей площади помещения (без учета расходов на коммунальные ресурсы на содержание общего имущества).</t>
  </si>
  <si>
    <t xml:space="preserve"> 37,27 руб. за 1 кв.м. общей площади помещения (без учета расходов на коммунальные ресурсы на содержание общего имущества).</t>
  </si>
  <si>
    <t xml:space="preserve"> 37,39 руб. за 1 кв.м. общей площади помещения (без учета расходов на коммунальные ресурсы на содержание общего имущества).</t>
  </si>
  <si>
    <t>Итого размер платы по статье "Содержание и ремонт ЖП" составляет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</si>
</sst>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8" fillId="0" borderId="0" xfId="0" applyFont="1" applyAlignment="1">
      <alignment/>
    </xf>
    <xf numFmtId="2" fontId="3" fillId="0" borderId="10" xfId="0" applyNumberFormat="1" applyFont="1" applyBorder="1" applyAlignment="1">
      <alignment horizontal="center"/>
    </xf>
    <xf numFmtId="2" fontId="4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left" vertical="justify" wrapText="1"/>
    </xf>
    <xf numFmtId="49" fontId="3" fillId="0" borderId="10" xfId="0" applyNumberFormat="1" applyFont="1" applyBorder="1" applyAlignment="1">
      <alignment horizontal="left" vertical="justify" wrapText="1"/>
    </xf>
    <xf numFmtId="0" fontId="4" fillId="0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4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PageLayoutView="0" workbookViewId="0" topLeftCell="A4">
      <selection activeCell="B58" sqref="B58"/>
    </sheetView>
  </sheetViews>
  <sheetFormatPr defaultColWidth="9.00390625" defaultRowHeight="12.75"/>
  <cols>
    <col min="1" max="1" width="7.875" style="0" customWidth="1"/>
    <col min="2" max="2" width="73.625" style="0" customWidth="1"/>
    <col min="3" max="3" width="20.125" style="0" customWidth="1"/>
    <col min="4" max="4" width="11.00390625" style="0" customWidth="1"/>
    <col min="5" max="5" width="11.125" style="0" customWidth="1"/>
  </cols>
  <sheetData>
    <row r="1" spans="2:3" ht="15">
      <c r="B1" s="22" t="s">
        <v>4</v>
      </c>
      <c r="C1" s="22"/>
    </row>
    <row r="2" spans="2:3" ht="15">
      <c r="B2" s="22" t="s">
        <v>5</v>
      </c>
      <c r="C2" s="22"/>
    </row>
    <row r="3" spans="2:3" ht="15">
      <c r="B3" s="22" t="s">
        <v>6</v>
      </c>
      <c r="C3" s="22"/>
    </row>
    <row r="4" spans="2:3" ht="15">
      <c r="B4" s="22" t="s">
        <v>7</v>
      </c>
      <c r="C4" s="22"/>
    </row>
    <row r="5" spans="2:3" ht="15">
      <c r="B5" s="22" t="s">
        <v>46</v>
      </c>
      <c r="C5" s="22"/>
    </row>
    <row r="6" spans="2:3" ht="15">
      <c r="B6" s="1"/>
      <c r="C6" s="13"/>
    </row>
    <row r="7" spans="1:3" ht="15.75">
      <c r="A7" s="23" t="s">
        <v>60</v>
      </c>
      <c r="B7" s="23"/>
      <c r="C7" s="23"/>
    </row>
    <row r="8" spans="1:3" ht="15.75">
      <c r="A8" s="24" t="s">
        <v>61</v>
      </c>
      <c r="B8" s="24"/>
      <c r="C8" s="24"/>
    </row>
    <row r="9" spans="1:3" ht="33" customHeight="1">
      <c r="A9" s="10" t="s">
        <v>17</v>
      </c>
      <c r="B9" s="10" t="s">
        <v>0</v>
      </c>
      <c r="C9" s="10" t="s">
        <v>1</v>
      </c>
    </row>
    <row r="10" spans="1:5" ht="15" customHeight="1">
      <c r="A10" s="25">
        <v>1</v>
      </c>
      <c r="B10" s="15" t="s">
        <v>21</v>
      </c>
      <c r="C10" s="28">
        <f>4.79+(0.35+0.36)*1.03</f>
        <v>5.5213</v>
      </c>
      <c r="D10" s="30"/>
      <c r="E10" s="31"/>
    </row>
    <row r="11" spans="1:5" ht="15">
      <c r="A11" s="26"/>
      <c r="B11" s="14" t="s">
        <v>22</v>
      </c>
      <c r="C11" s="29"/>
      <c r="D11" s="30"/>
      <c r="E11" s="31"/>
    </row>
    <row r="12" spans="1:5" ht="15">
      <c r="A12" s="26"/>
      <c r="B12" s="14" t="s">
        <v>23</v>
      </c>
      <c r="C12" s="29"/>
      <c r="D12" s="30"/>
      <c r="E12" s="31"/>
    </row>
    <row r="13" spans="1:5" ht="15">
      <c r="A13" s="26"/>
      <c r="B13" s="14" t="s">
        <v>24</v>
      </c>
      <c r="C13" s="29"/>
      <c r="D13" s="30"/>
      <c r="E13" s="31"/>
    </row>
    <row r="14" spans="1:5" ht="16.5" customHeight="1">
      <c r="A14" s="26"/>
      <c r="B14" s="14" t="s">
        <v>25</v>
      </c>
      <c r="C14" s="29"/>
      <c r="D14" s="30"/>
      <c r="E14" s="31"/>
    </row>
    <row r="15" spans="1:5" ht="15">
      <c r="A15" s="26"/>
      <c r="B15" s="14" t="s">
        <v>8</v>
      </c>
      <c r="C15" s="29"/>
      <c r="D15" s="30"/>
      <c r="E15" s="31"/>
    </row>
    <row r="16" spans="1:5" ht="15">
      <c r="A16" s="27"/>
      <c r="B16" s="14" t="s">
        <v>3</v>
      </c>
      <c r="C16" s="29"/>
      <c r="D16" s="30"/>
      <c r="E16" s="31"/>
    </row>
    <row r="17" spans="1:5" ht="14.25">
      <c r="A17" s="25">
        <v>2</v>
      </c>
      <c r="B17" s="15" t="s">
        <v>26</v>
      </c>
      <c r="C17" s="32">
        <f>3.61*1.03</f>
        <v>3.7183</v>
      </c>
      <c r="D17" s="30"/>
      <c r="E17" s="31"/>
    </row>
    <row r="18" spans="1:5" ht="30">
      <c r="A18" s="26"/>
      <c r="B18" s="14" t="s">
        <v>27</v>
      </c>
      <c r="C18" s="32"/>
      <c r="D18" s="30"/>
      <c r="E18" s="31"/>
    </row>
    <row r="19" spans="1:5" ht="15.75" customHeight="1">
      <c r="A19" s="26"/>
      <c r="B19" s="14" t="s">
        <v>28</v>
      </c>
      <c r="C19" s="32"/>
      <c r="D19" s="30"/>
      <c r="E19" s="31"/>
    </row>
    <row r="20" spans="1:5" ht="14.25" customHeight="1">
      <c r="A20" s="26"/>
      <c r="B20" s="14" t="s">
        <v>29</v>
      </c>
      <c r="C20" s="32"/>
      <c r="D20" s="30"/>
      <c r="E20" s="31"/>
    </row>
    <row r="21" spans="1:5" ht="15">
      <c r="A21" s="26"/>
      <c r="B21" s="14" t="s">
        <v>30</v>
      </c>
      <c r="C21" s="32"/>
      <c r="D21" s="30"/>
      <c r="E21" s="31"/>
    </row>
    <row r="22" spans="1:3" ht="15" customHeight="1">
      <c r="A22" s="25">
        <v>3</v>
      </c>
      <c r="B22" s="15" t="s">
        <v>31</v>
      </c>
      <c r="C22" s="28">
        <f>3.78*1.03</f>
        <v>3.8933999999999997</v>
      </c>
    </row>
    <row r="23" spans="1:3" ht="15">
      <c r="A23" s="26"/>
      <c r="B23" s="14" t="s">
        <v>32</v>
      </c>
      <c r="C23" s="29"/>
    </row>
    <row r="24" spans="1:3" ht="15">
      <c r="A24" s="26"/>
      <c r="B24" s="14" t="s">
        <v>33</v>
      </c>
      <c r="C24" s="29"/>
    </row>
    <row r="25" spans="1:3" ht="15">
      <c r="A25" s="26"/>
      <c r="B25" s="14" t="s">
        <v>34</v>
      </c>
      <c r="C25" s="29"/>
    </row>
    <row r="26" spans="1:3" ht="15">
      <c r="A26" s="27"/>
      <c r="B26" s="14" t="s">
        <v>35</v>
      </c>
      <c r="C26" s="33"/>
    </row>
    <row r="27" spans="1:3" ht="28.5">
      <c r="A27" s="25">
        <v>4</v>
      </c>
      <c r="B27" s="15" t="s">
        <v>39</v>
      </c>
      <c r="C27" s="28">
        <v>7.71</v>
      </c>
    </row>
    <row r="28" spans="1:3" ht="45">
      <c r="A28" s="26"/>
      <c r="B28" s="14" t="s">
        <v>40</v>
      </c>
      <c r="C28" s="29"/>
    </row>
    <row r="29" spans="1:3" ht="15">
      <c r="A29" s="26"/>
      <c r="B29" s="14" t="s">
        <v>41</v>
      </c>
      <c r="C29" s="29"/>
    </row>
    <row r="30" spans="1:3" ht="30">
      <c r="A30" s="26"/>
      <c r="B30" s="14" t="s">
        <v>42</v>
      </c>
      <c r="C30" s="29"/>
    </row>
    <row r="31" spans="1:3" ht="30">
      <c r="A31" s="27"/>
      <c r="B31" s="14" t="s">
        <v>52</v>
      </c>
      <c r="C31" s="33"/>
    </row>
    <row r="32" spans="1:3" ht="18" customHeight="1">
      <c r="A32" s="5">
        <v>5</v>
      </c>
      <c r="B32" s="15" t="s">
        <v>36</v>
      </c>
      <c r="C32" s="9">
        <f>1.32*1.03</f>
        <v>1.3596000000000001</v>
      </c>
    </row>
    <row r="33" spans="1:3" ht="17.25" customHeight="1">
      <c r="A33" s="5">
        <v>6</v>
      </c>
      <c r="B33" s="15" t="s">
        <v>37</v>
      </c>
      <c r="C33" s="9">
        <f>0.75*1.03</f>
        <v>0.7725</v>
      </c>
    </row>
    <row r="34" spans="1:3" ht="15.75" customHeight="1">
      <c r="A34" s="5">
        <v>7</v>
      </c>
      <c r="B34" s="15" t="s">
        <v>16</v>
      </c>
      <c r="C34" s="20">
        <v>0</v>
      </c>
    </row>
    <row r="35" spans="1:3" ht="16.5" customHeight="1">
      <c r="A35" s="16">
        <v>8</v>
      </c>
      <c r="B35" s="15" t="s">
        <v>38</v>
      </c>
      <c r="C35" s="20">
        <f>3.27*1.03</f>
        <v>3.3681</v>
      </c>
    </row>
    <row r="36" spans="1:3" ht="15">
      <c r="A36" s="5">
        <v>9</v>
      </c>
      <c r="B36" s="15" t="s">
        <v>9</v>
      </c>
      <c r="C36" s="20">
        <f>0.6*1.03</f>
        <v>0.618</v>
      </c>
    </row>
    <row r="37" spans="1:3" ht="15">
      <c r="A37" s="5">
        <v>10</v>
      </c>
      <c r="B37" s="15" t="s">
        <v>15</v>
      </c>
      <c r="C37" s="20">
        <f>6.94*1.03</f>
        <v>7.148200000000001</v>
      </c>
    </row>
    <row r="38" spans="1:3" ht="15.75" customHeight="1">
      <c r="A38" s="5">
        <v>11</v>
      </c>
      <c r="B38" s="15" t="s">
        <v>47</v>
      </c>
      <c r="C38" s="9">
        <f>2.16*1.03</f>
        <v>2.2248</v>
      </c>
    </row>
    <row r="39" spans="1:5" ht="14.25">
      <c r="A39" s="34" t="s">
        <v>2</v>
      </c>
      <c r="B39" s="35"/>
      <c r="C39" s="8">
        <f>SUM(C10:C38)</f>
        <v>36.3342</v>
      </c>
      <c r="D39" s="7"/>
      <c r="E39" s="7"/>
    </row>
    <row r="40" spans="1:3" ht="13.5" customHeight="1">
      <c r="A40" s="1"/>
      <c r="B40" s="2"/>
      <c r="C40" s="1"/>
    </row>
    <row r="41" spans="1:3" ht="15.75">
      <c r="A41" s="23" t="s">
        <v>12</v>
      </c>
      <c r="B41" s="23"/>
      <c r="C41" s="23"/>
    </row>
    <row r="42" spans="1:3" ht="15.75">
      <c r="A42" s="23" t="s">
        <v>48</v>
      </c>
      <c r="B42" s="23"/>
      <c r="C42" s="23"/>
    </row>
    <row r="43" spans="1:3" ht="14.25">
      <c r="A43" s="3" t="s">
        <v>17</v>
      </c>
      <c r="B43" s="3" t="s">
        <v>0</v>
      </c>
      <c r="C43" s="3" t="s">
        <v>10</v>
      </c>
    </row>
    <row r="44" spans="1:3" ht="15">
      <c r="A44" s="5">
        <v>1</v>
      </c>
      <c r="B44" s="6" t="s">
        <v>14</v>
      </c>
      <c r="C44" s="11">
        <v>1966.14</v>
      </c>
    </row>
    <row r="45" spans="1:3" ht="15">
      <c r="A45" s="5">
        <v>2</v>
      </c>
      <c r="B45" s="6" t="s">
        <v>18</v>
      </c>
      <c r="C45" s="11">
        <v>7871.56</v>
      </c>
    </row>
    <row r="46" spans="1:3" ht="15">
      <c r="A46" s="5">
        <v>3</v>
      </c>
      <c r="B46" s="6" t="s">
        <v>19</v>
      </c>
      <c r="C46" s="11">
        <v>39426</v>
      </c>
    </row>
    <row r="47" spans="1:3" ht="15">
      <c r="A47" s="5">
        <v>4</v>
      </c>
      <c r="B47" s="6" t="s">
        <v>13</v>
      </c>
      <c r="C47" s="11">
        <v>1556.85</v>
      </c>
    </row>
    <row r="48" spans="1:3" ht="13.5" customHeight="1">
      <c r="A48" s="36" t="s">
        <v>2</v>
      </c>
      <c r="B48" s="36"/>
      <c r="C48" s="12">
        <f>SUM(C44:C47)</f>
        <v>50820.549999999996</v>
      </c>
    </row>
    <row r="49" spans="1:3" ht="15.75">
      <c r="A49" s="4"/>
      <c r="B49" s="4"/>
      <c r="C49" s="1"/>
    </row>
    <row r="50" spans="1:3" ht="30.75" customHeight="1">
      <c r="A50" s="37" t="s">
        <v>11</v>
      </c>
      <c r="B50" s="37"/>
      <c r="C50" s="37"/>
    </row>
    <row r="51" spans="1:3" ht="15.75">
      <c r="A51" s="4"/>
      <c r="B51" s="4"/>
      <c r="C51" s="1"/>
    </row>
    <row r="52" spans="1:3" ht="16.5" customHeight="1">
      <c r="A52" s="38" t="s">
        <v>59</v>
      </c>
      <c r="B52" s="38"/>
      <c r="C52" s="38"/>
    </row>
    <row r="53" spans="1:3" ht="12.75">
      <c r="A53" s="1"/>
      <c r="B53" s="1"/>
      <c r="C53" s="1"/>
    </row>
    <row r="54" spans="1:3" ht="20.25" customHeight="1">
      <c r="A54" s="39" t="s">
        <v>66</v>
      </c>
      <c r="B54" s="39"/>
      <c r="C54" s="39"/>
    </row>
    <row r="55" spans="1:3" ht="40.5" customHeight="1">
      <c r="A55" s="39" t="s">
        <v>65</v>
      </c>
      <c r="B55" s="39"/>
      <c r="C55" s="39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</sheetData>
  <sheetProtection/>
  <mergeCells count="27">
    <mergeCell ref="A42:C42"/>
    <mergeCell ref="A48:B48"/>
    <mergeCell ref="A50:C50"/>
    <mergeCell ref="A52:C52"/>
    <mergeCell ref="A54:C54"/>
    <mergeCell ref="A55:C55"/>
    <mergeCell ref="A22:A26"/>
    <mergeCell ref="C22:C26"/>
    <mergeCell ref="A27:A31"/>
    <mergeCell ref="C27:C31"/>
    <mergeCell ref="A39:B39"/>
    <mergeCell ref="A41:C41"/>
    <mergeCell ref="A8:C8"/>
    <mergeCell ref="A10:A16"/>
    <mergeCell ref="C10:C16"/>
    <mergeCell ref="D10:D16"/>
    <mergeCell ref="E10:E16"/>
    <mergeCell ref="A17:A21"/>
    <mergeCell ref="C17:C21"/>
    <mergeCell ref="D17:D21"/>
    <mergeCell ref="E17:E21"/>
    <mergeCell ref="B1:C1"/>
    <mergeCell ref="B2:C2"/>
    <mergeCell ref="B3:C3"/>
    <mergeCell ref="B4:C4"/>
    <mergeCell ref="B5:C5"/>
    <mergeCell ref="A7:C7"/>
  </mergeCells>
  <printOptions/>
  <pageMargins left="0.7874015748031497" right="0.1968503937007874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9">
      <selection activeCell="C65" sqref="C65"/>
    </sheetView>
  </sheetViews>
  <sheetFormatPr defaultColWidth="9.00390625" defaultRowHeight="12.75"/>
  <cols>
    <col min="1" max="1" width="7.875" style="0" customWidth="1"/>
    <col min="2" max="2" width="73.625" style="0" customWidth="1"/>
    <col min="3" max="3" width="20.125" style="0" customWidth="1"/>
    <col min="4" max="4" width="11.00390625" style="0" customWidth="1"/>
    <col min="5" max="5" width="11.125" style="0" customWidth="1"/>
  </cols>
  <sheetData>
    <row r="1" spans="2:3" ht="15">
      <c r="B1" s="22" t="s">
        <v>4</v>
      </c>
      <c r="C1" s="22"/>
    </row>
    <row r="2" spans="2:3" ht="15">
      <c r="B2" s="22" t="s">
        <v>5</v>
      </c>
      <c r="C2" s="22"/>
    </row>
    <row r="3" spans="2:3" ht="15">
      <c r="B3" s="22" t="s">
        <v>6</v>
      </c>
      <c r="C3" s="22"/>
    </row>
    <row r="4" spans="2:3" ht="15">
      <c r="B4" s="22" t="s">
        <v>7</v>
      </c>
      <c r="C4" s="22"/>
    </row>
    <row r="5" spans="2:3" ht="15">
      <c r="B5" s="22" t="s">
        <v>45</v>
      </c>
      <c r="C5" s="22"/>
    </row>
    <row r="6" spans="2:3" ht="15">
      <c r="B6" s="1"/>
      <c r="C6" s="13"/>
    </row>
    <row r="7" spans="1:3" ht="15.75">
      <c r="A7" s="23" t="s">
        <v>60</v>
      </c>
      <c r="B7" s="23"/>
      <c r="C7" s="23"/>
    </row>
    <row r="8" spans="1:3" ht="15.75">
      <c r="A8" s="24" t="s">
        <v>61</v>
      </c>
      <c r="B8" s="24"/>
      <c r="C8" s="24"/>
    </row>
    <row r="9" spans="1:3" ht="33" customHeight="1">
      <c r="A9" s="10" t="s">
        <v>17</v>
      </c>
      <c r="B9" s="10" t="s">
        <v>0</v>
      </c>
      <c r="C9" s="10" t="s">
        <v>1</v>
      </c>
    </row>
    <row r="10" spans="1:5" ht="15" customHeight="1">
      <c r="A10" s="25">
        <v>1</v>
      </c>
      <c r="B10" s="15" t="s">
        <v>21</v>
      </c>
      <c r="C10" s="28">
        <f>3.37+(0.62+0.63)*1.03</f>
        <v>4.657500000000001</v>
      </c>
      <c r="D10" s="30"/>
      <c r="E10" s="31"/>
    </row>
    <row r="11" spans="1:5" ht="15">
      <c r="A11" s="26"/>
      <c r="B11" s="14" t="s">
        <v>22</v>
      </c>
      <c r="C11" s="29"/>
      <c r="D11" s="30"/>
      <c r="E11" s="31"/>
    </row>
    <row r="12" spans="1:5" ht="15">
      <c r="A12" s="26"/>
      <c r="B12" s="14" t="s">
        <v>23</v>
      </c>
      <c r="C12" s="29"/>
      <c r="D12" s="30"/>
      <c r="E12" s="31"/>
    </row>
    <row r="13" spans="1:5" ht="15">
      <c r="A13" s="26"/>
      <c r="B13" s="14" t="s">
        <v>24</v>
      </c>
      <c r="C13" s="29"/>
      <c r="D13" s="30"/>
      <c r="E13" s="31"/>
    </row>
    <row r="14" spans="1:5" ht="16.5" customHeight="1">
      <c r="A14" s="26"/>
      <c r="B14" s="14" t="s">
        <v>25</v>
      </c>
      <c r="C14" s="29"/>
      <c r="D14" s="30"/>
      <c r="E14" s="31"/>
    </row>
    <row r="15" spans="1:5" ht="15">
      <c r="A15" s="26"/>
      <c r="B15" s="14" t="s">
        <v>8</v>
      </c>
      <c r="C15" s="29"/>
      <c r="D15" s="30"/>
      <c r="E15" s="31"/>
    </row>
    <row r="16" spans="1:5" ht="15">
      <c r="A16" s="27"/>
      <c r="B16" s="14" t="s">
        <v>3</v>
      </c>
      <c r="C16" s="29"/>
      <c r="D16" s="30"/>
      <c r="E16" s="31"/>
    </row>
    <row r="17" spans="1:5" ht="14.25">
      <c r="A17" s="25">
        <v>2</v>
      </c>
      <c r="B17" s="15" t="s">
        <v>26</v>
      </c>
      <c r="C17" s="32">
        <f>3.36*1.03</f>
        <v>3.4608</v>
      </c>
      <c r="D17" s="30"/>
      <c r="E17" s="31"/>
    </row>
    <row r="18" spans="1:5" ht="30">
      <c r="A18" s="26"/>
      <c r="B18" s="14" t="s">
        <v>27</v>
      </c>
      <c r="C18" s="32"/>
      <c r="D18" s="30"/>
      <c r="E18" s="31"/>
    </row>
    <row r="19" spans="1:5" ht="15.75" customHeight="1">
      <c r="A19" s="26"/>
      <c r="B19" s="14" t="s">
        <v>28</v>
      </c>
      <c r="C19" s="32"/>
      <c r="D19" s="30"/>
      <c r="E19" s="31"/>
    </row>
    <row r="20" spans="1:5" ht="14.25" customHeight="1">
      <c r="A20" s="26"/>
      <c r="B20" s="14" t="s">
        <v>29</v>
      </c>
      <c r="C20" s="32"/>
      <c r="D20" s="30"/>
      <c r="E20" s="31"/>
    </row>
    <row r="21" spans="1:5" ht="15">
      <c r="A21" s="26"/>
      <c r="B21" s="14" t="s">
        <v>30</v>
      </c>
      <c r="C21" s="32"/>
      <c r="D21" s="30"/>
      <c r="E21" s="31"/>
    </row>
    <row r="22" spans="1:3" ht="15" customHeight="1">
      <c r="A22" s="25">
        <v>3</v>
      </c>
      <c r="B22" s="15" t="s">
        <v>31</v>
      </c>
      <c r="C22" s="28">
        <f>3.7*1.03</f>
        <v>3.8110000000000004</v>
      </c>
    </row>
    <row r="23" spans="1:3" ht="15">
      <c r="A23" s="26"/>
      <c r="B23" s="14" t="s">
        <v>32</v>
      </c>
      <c r="C23" s="29"/>
    </row>
    <row r="24" spans="1:3" ht="15">
      <c r="A24" s="26"/>
      <c r="B24" s="14" t="s">
        <v>33</v>
      </c>
      <c r="C24" s="29"/>
    </row>
    <row r="25" spans="1:3" ht="15">
      <c r="A25" s="26"/>
      <c r="B25" s="14" t="s">
        <v>34</v>
      </c>
      <c r="C25" s="29"/>
    </row>
    <row r="26" spans="1:3" ht="15">
      <c r="A26" s="27"/>
      <c r="B26" s="14" t="s">
        <v>35</v>
      </c>
      <c r="C26" s="33"/>
    </row>
    <row r="27" spans="1:3" ht="28.5">
      <c r="A27" s="25">
        <v>4</v>
      </c>
      <c r="B27" s="15" t="s">
        <v>39</v>
      </c>
      <c r="C27" s="28">
        <v>8.84</v>
      </c>
    </row>
    <row r="28" spans="1:3" ht="45">
      <c r="A28" s="26"/>
      <c r="B28" s="14" t="s">
        <v>40</v>
      </c>
      <c r="C28" s="29"/>
    </row>
    <row r="29" spans="1:3" ht="15">
      <c r="A29" s="26"/>
      <c r="B29" s="14" t="s">
        <v>41</v>
      </c>
      <c r="C29" s="29"/>
    </row>
    <row r="30" spans="1:3" ht="30">
      <c r="A30" s="26"/>
      <c r="B30" s="14" t="s">
        <v>42</v>
      </c>
      <c r="C30" s="29"/>
    </row>
    <row r="31" spans="1:3" ht="30">
      <c r="A31" s="27"/>
      <c r="B31" s="14" t="s">
        <v>52</v>
      </c>
      <c r="C31" s="33"/>
    </row>
    <row r="32" spans="1:3" ht="18" customHeight="1">
      <c r="A32" s="5">
        <v>5</v>
      </c>
      <c r="B32" s="15" t="s">
        <v>36</v>
      </c>
      <c r="C32" s="9">
        <f>0.86*1.03</f>
        <v>0.8858</v>
      </c>
    </row>
    <row r="33" spans="1:3" ht="17.25" customHeight="1">
      <c r="A33" s="5">
        <v>6</v>
      </c>
      <c r="B33" s="15" t="s">
        <v>37</v>
      </c>
      <c r="C33" s="9">
        <f>0.49*1.03</f>
        <v>0.5047</v>
      </c>
    </row>
    <row r="34" spans="1:3" ht="15.75" customHeight="1">
      <c r="A34" s="5">
        <v>7</v>
      </c>
      <c r="B34" s="15" t="s">
        <v>16</v>
      </c>
      <c r="C34" s="19">
        <v>0</v>
      </c>
    </row>
    <row r="35" spans="1:3" ht="16.5" customHeight="1">
      <c r="A35" s="16">
        <v>8</v>
      </c>
      <c r="B35" s="15" t="s">
        <v>38</v>
      </c>
      <c r="C35" s="19">
        <f>3.27*1.03</f>
        <v>3.3681</v>
      </c>
    </row>
    <row r="36" spans="1:3" ht="15">
      <c r="A36" s="5">
        <v>9</v>
      </c>
      <c r="B36" s="15" t="s">
        <v>9</v>
      </c>
      <c r="C36" s="19">
        <f>0.6*1.03</f>
        <v>0.618</v>
      </c>
    </row>
    <row r="37" spans="1:3" ht="15">
      <c r="A37" s="5">
        <v>10</v>
      </c>
      <c r="B37" s="15" t="s">
        <v>15</v>
      </c>
      <c r="C37" s="19">
        <f>6.94*1.03</f>
        <v>7.148200000000001</v>
      </c>
    </row>
    <row r="38" spans="1:3" ht="15.75" customHeight="1">
      <c r="A38" s="5">
        <v>11</v>
      </c>
      <c r="B38" s="15" t="s">
        <v>47</v>
      </c>
      <c r="C38" s="9">
        <f>2.16*1.03</f>
        <v>2.2248</v>
      </c>
    </row>
    <row r="39" spans="1:5" ht="14.25">
      <c r="A39" s="34" t="s">
        <v>2</v>
      </c>
      <c r="B39" s="35"/>
      <c r="C39" s="8">
        <f>SUM(C10:C38)</f>
        <v>35.5189</v>
      </c>
      <c r="D39" s="7"/>
      <c r="E39" s="7"/>
    </row>
    <row r="40" spans="1:3" ht="13.5" customHeight="1">
      <c r="A40" s="1"/>
      <c r="B40" s="2"/>
      <c r="C40" s="1"/>
    </row>
    <row r="41" spans="1:3" ht="15.75">
      <c r="A41" s="23" t="s">
        <v>12</v>
      </c>
      <c r="B41" s="23"/>
      <c r="C41" s="23"/>
    </row>
    <row r="42" spans="1:3" ht="15.75">
      <c r="A42" s="23" t="s">
        <v>48</v>
      </c>
      <c r="B42" s="23"/>
      <c r="C42" s="23"/>
    </row>
    <row r="43" spans="1:3" ht="14.25">
      <c r="A43" s="3" t="s">
        <v>17</v>
      </c>
      <c r="B43" s="3" t="s">
        <v>0</v>
      </c>
      <c r="C43" s="3" t="s">
        <v>10</v>
      </c>
    </row>
    <row r="44" spans="1:3" ht="15">
      <c r="A44" s="5">
        <v>1</v>
      </c>
      <c r="B44" s="6" t="s">
        <v>14</v>
      </c>
      <c r="C44" s="11">
        <v>1966.14</v>
      </c>
    </row>
    <row r="45" spans="1:3" ht="15">
      <c r="A45" s="5">
        <v>2</v>
      </c>
      <c r="B45" s="6" t="s">
        <v>18</v>
      </c>
      <c r="C45" s="11">
        <v>11807.34</v>
      </c>
    </row>
    <row r="46" spans="1:3" ht="15">
      <c r="A46" s="5">
        <v>3</v>
      </c>
      <c r="B46" s="6" t="s">
        <v>55</v>
      </c>
      <c r="C46" s="11">
        <v>47245.95</v>
      </c>
    </row>
    <row r="47" spans="1:3" ht="15">
      <c r="A47" s="5">
        <v>4</v>
      </c>
      <c r="B47" s="6" t="s">
        <v>19</v>
      </c>
      <c r="C47" s="11">
        <v>65710</v>
      </c>
    </row>
    <row r="48" spans="1:3" ht="15">
      <c r="A48" s="5">
        <v>5</v>
      </c>
      <c r="B48" s="6" t="s">
        <v>13</v>
      </c>
      <c r="C48" s="11">
        <v>2075.8</v>
      </c>
    </row>
    <row r="49" spans="1:3" ht="13.5" customHeight="1">
      <c r="A49" s="36" t="s">
        <v>2</v>
      </c>
      <c r="B49" s="36"/>
      <c r="C49" s="12">
        <f>SUM(C44:C48)</f>
        <v>128805.23</v>
      </c>
    </row>
    <row r="50" spans="1:3" ht="15.75">
      <c r="A50" s="4"/>
      <c r="B50" s="4"/>
      <c r="C50" s="1"/>
    </row>
    <row r="51" spans="1:3" ht="30.75" customHeight="1">
      <c r="A51" s="37" t="s">
        <v>11</v>
      </c>
      <c r="B51" s="37"/>
      <c r="C51" s="37"/>
    </row>
    <row r="52" spans="1:3" ht="15.75">
      <c r="A52" s="4"/>
      <c r="B52" s="4"/>
      <c r="C52" s="1"/>
    </row>
    <row r="53" spans="1:3" ht="16.5" customHeight="1">
      <c r="A53" s="38" t="s">
        <v>58</v>
      </c>
      <c r="B53" s="38"/>
      <c r="C53" s="38"/>
    </row>
    <row r="54" spans="1:3" ht="12.75">
      <c r="A54" s="1"/>
      <c r="B54" s="1"/>
      <c r="C54" s="1"/>
    </row>
    <row r="55" spans="1:3" ht="20.25" customHeight="1">
      <c r="A55" s="39" t="s">
        <v>66</v>
      </c>
      <c r="B55" s="39"/>
      <c r="C55" s="39"/>
    </row>
    <row r="56" spans="1:3" ht="39" customHeight="1">
      <c r="A56" s="39" t="s">
        <v>64</v>
      </c>
      <c r="B56" s="39"/>
      <c r="C56" s="39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</sheetData>
  <sheetProtection/>
  <mergeCells count="27">
    <mergeCell ref="B1:C1"/>
    <mergeCell ref="B2:C2"/>
    <mergeCell ref="B3:C3"/>
    <mergeCell ref="B4:C4"/>
    <mergeCell ref="B5:C5"/>
    <mergeCell ref="A7:C7"/>
    <mergeCell ref="A8:C8"/>
    <mergeCell ref="A10:A16"/>
    <mergeCell ref="C10:C16"/>
    <mergeCell ref="D10:D16"/>
    <mergeCell ref="E10:E16"/>
    <mergeCell ref="A17:A21"/>
    <mergeCell ref="C17:C21"/>
    <mergeCell ref="D17:D21"/>
    <mergeCell ref="E17:E21"/>
    <mergeCell ref="A22:A26"/>
    <mergeCell ref="C22:C26"/>
    <mergeCell ref="A27:A31"/>
    <mergeCell ref="C27:C31"/>
    <mergeCell ref="A39:B39"/>
    <mergeCell ref="A41:C41"/>
    <mergeCell ref="A42:C42"/>
    <mergeCell ref="A49:B49"/>
    <mergeCell ref="A51:C51"/>
    <mergeCell ref="A53:C53"/>
    <mergeCell ref="A55:C55"/>
    <mergeCell ref="A56:C56"/>
  </mergeCells>
  <printOptions/>
  <pageMargins left="0.7874015748031497" right="0.1968503937007874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28">
      <selection activeCell="B66" sqref="B66"/>
    </sheetView>
  </sheetViews>
  <sheetFormatPr defaultColWidth="9.00390625" defaultRowHeight="12.75"/>
  <cols>
    <col min="1" max="1" width="7.875" style="0" customWidth="1"/>
    <col min="2" max="2" width="73.625" style="0" customWidth="1"/>
    <col min="3" max="3" width="20.125" style="0" customWidth="1"/>
    <col min="4" max="4" width="11.00390625" style="0" customWidth="1"/>
    <col min="5" max="5" width="11.125" style="0" customWidth="1"/>
  </cols>
  <sheetData>
    <row r="1" spans="2:3" ht="15">
      <c r="B1" s="22" t="s">
        <v>4</v>
      </c>
      <c r="C1" s="22"/>
    </row>
    <row r="2" spans="2:3" ht="15">
      <c r="B2" s="22" t="s">
        <v>5</v>
      </c>
      <c r="C2" s="22"/>
    </row>
    <row r="3" spans="2:3" ht="15">
      <c r="B3" s="22" t="s">
        <v>6</v>
      </c>
      <c r="C3" s="22"/>
    </row>
    <row r="4" spans="2:3" ht="15">
      <c r="B4" s="22" t="s">
        <v>7</v>
      </c>
      <c r="C4" s="22"/>
    </row>
    <row r="5" spans="2:3" ht="15">
      <c r="B5" s="22" t="s">
        <v>44</v>
      </c>
      <c r="C5" s="22"/>
    </row>
    <row r="6" spans="2:3" ht="15">
      <c r="B6" s="1"/>
      <c r="C6" s="13"/>
    </row>
    <row r="7" spans="1:3" ht="15.75">
      <c r="A7" s="23" t="s">
        <v>60</v>
      </c>
      <c r="B7" s="23"/>
      <c r="C7" s="23"/>
    </row>
    <row r="8" spans="1:3" ht="15.75">
      <c r="A8" s="24" t="s">
        <v>61</v>
      </c>
      <c r="B8" s="24"/>
      <c r="C8" s="24"/>
    </row>
    <row r="9" spans="1:3" ht="33" customHeight="1">
      <c r="A9" s="10" t="s">
        <v>17</v>
      </c>
      <c r="B9" s="10" t="s">
        <v>0</v>
      </c>
      <c r="C9" s="10" t="s">
        <v>1</v>
      </c>
    </row>
    <row r="10" spans="1:5" ht="15" customHeight="1">
      <c r="A10" s="25">
        <v>1</v>
      </c>
      <c r="B10" s="15" t="s">
        <v>21</v>
      </c>
      <c r="C10" s="28">
        <f>1.44+(0.38+0.46)*1.03</f>
        <v>2.3052</v>
      </c>
      <c r="D10" s="30"/>
      <c r="E10" s="31"/>
    </row>
    <row r="11" spans="1:5" ht="15">
      <c r="A11" s="26"/>
      <c r="B11" s="14" t="s">
        <v>22</v>
      </c>
      <c r="C11" s="29"/>
      <c r="D11" s="30"/>
      <c r="E11" s="31"/>
    </row>
    <row r="12" spans="1:5" ht="15">
      <c r="A12" s="26"/>
      <c r="B12" s="14" t="s">
        <v>23</v>
      </c>
      <c r="C12" s="29"/>
      <c r="D12" s="30"/>
      <c r="E12" s="31"/>
    </row>
    <row r="13" spans="1:5" ht="15">
      <c r="A13" s="26"/>
      <c r="B13" s="14" t="s">
        <v>24</v>
      </c>
      <c r="C13" s="29"/>
      <c r="D13" s="30"/>
      <c r="E13" s="31"/>
    </row>
    <row r="14" spans="1:5" ht="16.5" customHeight="1">
      <c r="A14" s="26"/>
      <c r="B14" s="14" t="s">
        <v>25</v>
      </c>
      <c r="C14" s="29"/>
      <c r="D14" s="30"/>
      <c r="E14" s="31"/>
    </row>
    <row r="15" spans="1:5" ht="15">
      <c r="A15" s="26"/>
      <c r="B15" s="14" t="s">
        <v>8</v>
      </c>
      <c r="C15" s="29"/>
      <c r="D15" s="30"/>
      <c r="E15" s="31"/>
    </row>
    <row r="16" spans="1:5" ht="15">
      <c r="A16" s="27"/>
      <c r="B16" s="14" t="s">
        <v>3</v>
      </c>
      <c r="C16" s="29"/>
      <c r="D16" s="30"/>
      <c r="E16" s="31"/>
    </row>
    <row r="17" spans="1:5" ht="14.25">
      <c r="A17" s="25">
        <v>2</v>
      </c>
      <c r="B17" s="15" t="s">
        <v>26</v>
      </c>
      <c r="C17" s="32">
        <f>1.44*1.03</f>
        <v>1.4832</v>
      </c>
      <c r="D17" s="30"/>
      <c r="E17" s="31"/>
    </row>
    <row r="18" spans="1:5" ht="30">
      <c r="A18" s="26"/>
      <c r="B18" s="14" t="s">
        <v>27</v>
      </c>
      <c r="C18" s="32"/>
      <c r="D18" s="30"/>
      <c r="E18" s="31"/>
    </row>
    <row r="19" spans="1:5" ht="15.75" customHeight="1">
      <c r="A19" s="26"/>
      <c r="B19" s="14" t="s">
        <v>28</v>
      </c>
      <c r="C19" s="32"/>
      <c r="D19" s="30"/>
      <c r="E19" s="31"/>
    </row>
    <row r="20" spans="1:5" ht="14.25" customHeight="1">
      <c r="A20" s="26"/>
      <c r="B20" s="14" t="s">
        <v>29</v>
      </c>
      <c r="C20" s="32"/>
      <c r="D20" s="30"/>
      <c r="E20" s="31"/>
    </row>
    <row r="21" spans="1:5" ht="15">
      <c r="A21" s="26"/>
      <c r="B21" s="14" t="s">
        <v>30</v>
      </c>
      <c r="C21" s="32"/>
      <c r="D21" s="30"/>
      <c r="E21" s="31"/>
    </row>
    <row r="22" spans="1:3" ht="15" customHeight="1">
      <c r="A22" s="25">
        <v>3</v>
      </c>
      <c r="B22" s="15" t="s">
        <v>31</v>
      </c>
      <c r="C22" s="28">
        <f>4.8*1.03</f>
        <v>4.944</v>
      </c>
    </row>
    <row r="23" spans="1:3" ht="15">
      <c r="A23" s="26"/>
      <c r="B23" s="14" t="s">
        <v>32</v>
      </c>
      <c r="C23" s="29"/>
    </row>
    <row r="24" spans="1:3" ht="15">
      <c r="A24" s="26"/>
      <c r="B24" s="14" t="s">
        <v>33</v>
      </c>
      <c r="C24" s="29"/>
    </row>
    <row r="25" spans="1:3" ht="15">
      <c r="A25" s="26"/>
      <c r="B25" s="14" t="s">
        <v>34</v>
      </c>
      <c r="C25" s="29"/>
    </row>
    <row r="26" spans="1:3" ht="15">
      <c r="A26" s="27"/>
      <c r="B26" s="14" t="s">
        <v>35</v>
      </c>
      <c r="C26" s="33"/>
    </row>
    <row r="27" spans="1:3" ht="28.5">
      <c r="A27" s="25">
        <v>4</v>
      </c>
      <c r="B27" s="15" t="s">
        <v>39</v>
      </c>
      <c r="C27" s="28">
        <v>11.77</v>
      </c>
    </row>
    <row r="28" spans="1:3" ht="45">
      <c r="A28" s="26"/>
      <c r="B28" s="14" t="s">
        <v>40</v>
      </c>
      <c r="C28" s="29"/>
    </row>
    <row r="29" spans="1:3" ht="15">
      <c r="A29" s="26"/>
      <c r="B29" s="14" t="s">
        <v>41</v>
      </c>
      <c r="C29" s="29"/>
    </row>
    <row r="30" spans="1:3" ht="30">
      <c r="A30" s="26"/>
      <c r="B30" s="14" t="s">
        <v>42</v>
      </c>
      <c r="C30" s="29"/>
    </row>
    <row r="31" spans="1:3" ht="30">
      <c r="A31" s="27"/>
      <c r="B31" s="14" t="s">
        <v>52</v>
      </c>
      <c r="C31" s="33"/>
    </row>
    <row r="32" spans="1:3" ht="18" customHeight="1">
      <c r="A32" s="5">
        <v>5</v>
      </c>
      <c r="B32" s="15" t="s">
        <v>36</v>
      </c>
      <c r="C32" s="9">
        <f>0.94*1.03</f>
        <v>0.9682</v>
      </c>
    </row>
    <row r="33" spans="1:3" ht="17.25" customHeight="1">
      <c r="A33" s="5">
        <v>6</v>
      </c>
      <c r="B33" s="15" t="s">
        <v>37</v>
      </c>
      <c r="C33" s="9">
        <f>0.24*1.03</f>
        <v>0.2472</v>
      </c>
    </row>
    <row r="34" spans="1:3" ht="15.75" customHeight="1">
      <c r="A34" s="5">
        <v>7</v>
      </c>
      <c r="B34" s="15" t="s">
        <v>16</v>
      </c>
      <c r="C34" s="18">
        <f>0.94*1.03</f>
        <v>0.9682</v>
      </c>
    </row>
    <row r="35" spans="1:3" ht="16.5" customHeight="1">
      <c r="A35" s="16">
        <v>8</v>
      </c>
      <c r="B35" s="15" t="s">
        <v>38</v>
      </c>
      <c r="C35" s="18">
        <f>3.27*1.03</f>
        <v>3.3681</v>
      </c>
    </row>
    <row r="36" spans="1:3" ht="15">
      <c r="A36" s="5">
        <v>9</v>
      </c>
      <c r="B36" s="15" t="s">
        <v>9</v>
      </c>
      <c r="C36" s="18">
        <f>0.6*1.03</f>
        <v>0.618</v>
      </c>
    </row>
    <row r="37" spans="1:3" ht="15">
      <c r="A37" s="5">
        <v>10</v>
      </c>
      <c r="B37" s="15" t="s">
        <v>15</v>
      </c>
      <c r="C37" s="18">
        <f>6.94*1.03</f>
        <v>7.148200000000001</v>
      </c>
    </row>
    <row r="38" spans="1:3" ht="15.75" customHeight="1">
      <c r="A38" s="5">
        <v>11</v>
      </c>
      <c r="B38" s="15" t="s">
        <v>47</v>
      </c>
      <c r="C38" s="9">
        <f>2.16*1.03</f>
        <v>2.2248</v>
      </c>
    </row>
    <row r="39" spans="1:5" ht="14.25">
      <c r="A39" s="34" t="s">
        <v>2</v>
      </c>
      <c r="B39" s="35"/>
      <c r="C39" s="8">
        <f>SUM(C10:C38)</f>
        <v>36.0451</v>
      </c>
      <c r="D39" s="7"/>
      <c r="E39" s="7"/>
    </row>
    <row r="40" spans="1:3" ht="13.5" customHeight="1">
      <c r="A40" s="1"/>
      <c r="B40" s="2"/>
      <c r="C40" s="1"/>
    </row>
    <row r="41" spans="1:3" ht="15.75">
      <c r="A41" s="23" t="s">
        <v>12</v>
      </c>
      <c r="B41" s="23"/>
      <c r="C41" s="23"/>
    </row>
    <row r="42" spans="1:3" ht="15.75">
      <c r="A42" s="23" t="s">
        <v>48</v>
      </c>
      <c r="B42" s="23"/>
      <c r="C42" s="23"/>
    </row>
    <row r="43" spans="1:3" ht="14.25">
      <c r="A43" s="3" t="s">
        <v>17</v>
      </c>
      <c r="B43" s="3" t="s">
        <v>0</v>
      </c>
      <c r="C43" s="3" t="s">
        <v>10</v>
      </c>
    </row>
    <row r="44" spans="1:3" ht="15">
      <c r="A44" s="5">
        <v>1</v>
      </c>
      <c r="B44" s="6" t="s">
        <v>14</v>
      </c>
      <c r="C44" s="11">
        <v>32450</v>
      </c>
    </row>
    <row r="45" spans="1:3" ht="15">
      <c r="A45" s="5">
        <v>2</v>
      </c>
      <c r="B45" s="6" t="s">
        <v>53</v>
      </c>
      <c r="C45" s="11">
        <v>56035</v>
      </c>
    </row>
    <row r="46" spans="1:3" ht="15">
      <c r="A46" s="5">
        <v>3</v>
      </c>
      <c r="B46" s="6" t="s">
        <v>54</v>
      </c>
      <c r="C46" s="11">
        <v>59037</v>
      </c>
    </row>
    <row r="47" spans="1:3" ht="15">
      <c r="A47" s="5">
        <v>4</v>
      </c>
      <c r="B47" s="6" t="s">
        <v>55</v>
      </c>
      <c r="C47" s="11">
        <v>52500</v>
      </c>
    </row>
    <row r="48" spans="1:3" ht="15">
      <c r="A48" s="5">
        <v>5</v>
      </c>
      <c r="B48" s="6" t="s">
        <v>19</v>
      </c>
      <c r="C48" s="11">
        <v>49300</v>
      </c>
    </row>
    <row r="49" spans="1:3" ht="15">
      <c r="A49" s="5">
        <v>6</v>
      </c>
      <c r="B49" s="6" t="s">
        <v>56</v>
      </c>
      <c r="C49" s="11">
        <v>74112</v>
      </c>
    </row>
    <row r="50" spans="1:3" ht="15">
      <c r="A50" s="5">
        <v>7</v>
      </c>
      <c r="B50" s="6" t="s">
        <v>13</v>
      </c>
      <c r="C50" s="11">
        <v>5189.5</v>
      </c>
    </row>
    <row r="51" spans="1:3" ht="13.5" customHeight="1">
      <c r="A51" s="36" t="s">
        <v>2</v>
      </c>
      <c r="B51" s="36"/>
      <c r="C51" s="12">
        <f>SUM(C44:C50)</f>
        <v>328623.5</v>
      </c>
    </row>
    <row r="52" spans="1:3" ht="15.75">
      <c r="A52" s="4"/>
      <c r="B52" s="4"/>
      <c r="C52" s="1"/>
    </row>
    <row r="53" spans="1:3" ht="30.75" customHeight="1">
      <c r="A53" s="37" t="s">
        <v>11</v>
      </c>
      <c r="B53" s="37"/>
      <c r="C53" s="37"/>
    </row>
    <row r="54" spans="1:3" ht="15.75">
      <c r="A54" s="4"/>
      <c r="B54" s="4"/>
      <c r="C54" s="1"/>
    </row>
    <row r="55" spans="1:3" ht="16.5" customHeight="1">
      <c r="A55" s="38" t="s">
        <v>57</v>
      </c>
      <c r="B55" s="38"/>
      <c r="C55" s="38"/>
    </row>
    <row r="56" spans="1:3" ht="12.75">
      <c r="A56" s="1"/>
      <c r="B56" s="1"/>
      <c r="C56" s="1"/>
    </row>
    <row r="57" spans="1:3" ht="20.25" customHeight="1">
      <c r="A57" s="39" t="s">
        <v>66</v>
      </c>
      <c r="B57" s="39"/>
      <c r="C57" s="39"/>
    </row>
    <row r="58" spans="1:3" ht="41.25" customHeight="1">
      <c r="A58" s="39" t="s">
        <v>62</v>
      </c>
      <c r="B58" s="39"/>
      <c r="C58" s="39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</sheetData>
  <sheetProtection/>
  <mergeCells count="27">
    <mergeCell ref="A42:C42"/>
    <mergeCell ref="A51:B51"/>
    <mergeCell ref="A53:C53"/>
    <mergeCell ref="A55:C55"/>
    <mergeCell ref="A57:C57"/>
    <mergeCell ref="A58:C58"/>
    <mergeCell ref="A22:A26"/>
    <mergeCell ref="C22:C26"/>
    <mergeCell ref="A27:A31"/>
    <mergeCell ref="C27:C31"/>
    <mergeCell ref="A39:B39"/>
    <mergeCell ref="A41:C41"/>
    <mergeCell ref="A8:C8"/>
    <mergeCell ref="A10:A16"/>
    <mergeCell ref="C10:C16"/>
    <mergeCell ref="D10:D16"/>
    <mergeCell ref="E10:E16"/>
    <mergeCell ref="A17:A21"/>
    <mergeCell ref="C17:C21"/>
    <mergeCell ref="D17:D21"/>
    <mergeCell ref="E17:E21"/>
    <mergeCell ref="B1:C1"/>
    <mergeCell ref="B2:C2"/>
    <mergeCell ref="B3:C3"/>
    <mergeCell ref="B4:C4"/>
    <mergeCell ref="B5:C5"/>
    <mergeCell ref="A7:C7"/>
  </mergeCells>
  <printOptions/>
  <pageMargins left="0.7874015748031497" right="0.1968503937007874" top="0.1968503937007874" bottom="0.1968503937007874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A53" sqref="A53:C53"/>
    </sheetView>
  </sheetViews>
  <sheetFormatPr defaultColWidth="9.00390625" defaultRowHeight="12.75"/>
  <cols>
    <col min="1" max="1" width="7.875" style="0" customWidth="1"/>
    <col min="2" max="2" width="73.625" style="0" customWidth="1"/>
    <col min="3" max="3" width="20.125" style="0" customWidth="1"/>
    <col min="4" max="4" width="11.00390625" style="0" customWidth="1"/>
    <col min="5" max="5" width="11.125" style="0" customWidth="1"/>
  </cols>
  <sheetData>
    <row r="1" spans="2:3" ht="15">
      <c r="B1" s="22" t="s">
        <v>4</v>
      </c>
      <c r="C1" s="22"/>
    </row>
    <row r="2" spans="2:3" ht="15">
      <c r="B2" s="22" t="s">
        <v>5</v>
      </c>
      <c r="C2" s="22"/>
    </row>
    <row r="3" spans="2:3" ht="15">
      <c r="B3" s="22" t="s">
        <v>6</v>
      </c>
      <c r="C3" s="22"/>
    </row>
    <row r="4" spans="2:3" ht="15">
      <c r="B4" s="22" t="s">
        <v>7</v>
      </c>
      <c r="C4" s="22"/>
    </row>
    <row r="5" spans="2:3" ht="15">
      <c r="B5" s="22" t="s">
        <v>43</v>
      </c>
      <c r="C5" s="22"/>
    </row>
    <row r="6" spans="2:3" ht="15">
      <c r="B6" s="1"/>
      <c r="C6" s="13"/>
    </row>
    <row r="7" spans="1:3" ht="15.75">
      <c r="A7" s="23" t="s">
        <v>60</v>
      </c>
      <c r="B7" s="23"/>
      <c r="C7" s="23"/>
    </row>
    <row r="8" spans="1:3" ht="15.75">
      <c r="A8" s="24" t="s">
        <v>61</v>
      </c>
      <c r="B8" s="24"/>
      <c r="C8" s="24"/>
    </row>
    <row r="9" spans="1:3" ht="33" customHeight="1">
      <c r="A9" s="10" t="s">
        <v>17</v>
      </c>
      <c r="B9" s="10" t="s">
        <v>0</v>
      </c>
      <c r="C9" s="10" t="s">
        <v>1</v>
      </c>
    </row>
    <row r="10" spans="1:5" ht="15" customHeight="1">
      <c r="A10" s="25">
        <v>1</v>
      </c>
      <c r="B10" s="15" t="s">
        <v>21</v>
      </c>
      <c r="C10" s="28">
        <f>1.42+(0.38+0.46)*1.03</f>
        <v>2.2852</v>
      </c>
      <c r="D10" s="30"/>
      <c r="E10" s="31"/>
    </row>
    <row r="11" spans="1:5" ht="15">
      <c r="A11" s="26"/>
      <c r="B11" s="14" t="s">
        <v>22</v>
      </c>
      <c r="C11" s="29"/>
      <c r="D11" s="30"/>
      <c r="E11" s="31"/>
    </row>
    <row r="12" spans="1:5" ht="15">
      <c r="A12" s="26"/>
      <c r="B12" s="14" t="s">
        <v>23</v>
      </c>
      <c r="C12" s="29"/>
      <c r="D12" s="30"/>
      <c r="E12" s="31"/>
    </row>
    <row r="13" spans="1:5" ht="15">
      <c r="A13" s="26"/>
      <c r="B13" s="14" t="s">
        <v>24</v>
      </c>
      <c r="C13" s="29"/>
      <c r="D13" s="30"/>
      <c r="E13" s="31"/>
    </row>
    <row r="14" spans="1:5" ht="16.5" customHeight="1">
      <c r="A14" s="26"/>
      <c r="B14" s="14" t="s">
        <v>25</v>
      </c>
      <c r="C14" s="29"/>
      <c r="D14" s="30"/>
      <c r="E14" s="31"/>
    </row>
    <row r="15" spans="1:5" ht="15">
      <c r="A15" s="26"/>
      <c r="B15" s="14" t="s">
        <v>8</v>
      </c>
      <c r="C15" s="29"/>
      <c r="D15" s="30"/>
      <c r="E15" s="31"/>
    </row>
    <row r="16" spans="1:5" ht="15">
      <c r="A16" s="27"/>
      <c r="B16" s="14" t="s">
        <v>3</v>
      </c>
      <c r="C16" s="29"/>
      <c r="D16" s="30"/>
      <c r="E16" s="31"/>
    </row>
    <row r="17" spans="1:5" ht="14.25">
      <c r="A17" s="25">
        <v>2</v>
      </c>
      <c r="B17" s="15" t="s">
        <v>26</v>
      </c>
      <c r="C17" s="32">
        <f>1.42*1.03</f>
        <v>1.4626</v>
      </c>
      <c r="D17" s="30"/>
      <c r="E17" s="31"/>
    </row>
    <row r="18" spans="1:5" ht="30">
      <c r="A18" s="26"/>
      <c r="B18" s="14" t="s">
        <v>27</v>
      </c>
      <c r="C18" s="32"/>
      <c r="D18" s="30"/>
      <c r="E18" s="31"/>
    </row>
    <row r="19" spans="1:5" ht="15.75" customHeight="1">
      <c r="A19" s="26"/>
      <c r="B19" s="14" t="s">
        <v>28</v>
      </c>
      <c r="C19" s="32"/>
      <c r="D19" s="30"/>
      <c r="E19" s="31"/>
    </row>
    <row r="20" spans="1:5" ht="14.25" customHeight="1">
      <c r="A20" s="26"/>
      <c r="B20" s="14" t="s">
        <v>29</v>
      </c>
      <c r="C20" s="32"/>
      <c r="D20" s="30"/>
      <c r="E20" s="31"/>
    </row>
    <row r="21" spans="1:5" ht="15">
      <c r="A21" s="26"/>
      <c r="B21" s="14" t="s">
        <v>30</v>
      </c>
      <c r="C21" s="32"/>
      <c r="D21" s="30"/>
      <c r="E21" s="31"/>
    </row>
    <row r="22" spans="1:3" ht="15" customHeight="1">
      <c r="A22" s="25">
        <v>3</v>
      </c>
      <c r="B22" s="15" t="s">
        <v>31</v>
      </c>
      <c r="C22" s="28">
        <f>4.73*1.03</f>
        <v>4.871900000000001</v>
      </c>
    </row>
    <row r="23" spans="1:3" ht="15">
      <c r="A23" s="26"/>
      <c r="B23" s="14" t="s">
        <v>32</v>
      </c>
      <c r="C23" s="29"/>
    </row>
    <row r="24" spans="1:3" ht="15">
      <c r="A24" s="26"/>
      <c r="B24" s="14" t="s">
        <v>33</v>
      </c>
      <c r="C24" s="29"/>
    </row>
    <row r="25" spans="1:3" ht="15">
      <c r="A25" s="26"/>
      <c r="B25" s="14" t="s">
        <v>34</v>
      </c>
      <c r="C25" s="29"/>
    </row>
    <row r="26" spans="1:3" ht="15">
      <c r="A26" s="27"/>
      <c r="B26" s="14" t="s">
        <v>35</v>
      </c>
      <c r="C26" s="33"/>
    </row>
    <row r="27" spans="1:3" ht="28.5">
      <c r="A27" s="25">
        <v>4</v>
      </c>
      <c r="B27" s="15" t="s">
        <v>39</v>
      </c>
      <c r="C27" s="28">
        <v>8.21</v>
      </c>
    </row>
    <row r="28" spans="1:3" ht="45">
      <c r="A28" s="26"/>
      <c r="B28" s="14" t="s">
        <v>40</v>
      </c>
      <c r="C28" s="29"/>
    </row>
    <row r="29" spans="1:3" ht="15">
      <c r="A29" s="26"/>
      <c r="B29" s="14" t="s">
        <v>41</v>
      </c>
      <c r="C29" s="29"/>
    </row>
    <row r="30" spans="1:3" ht="30">
      <c r="A30" s="26"/>
      <c r="B30" s="14" t="s">
        <v>42</v>
      </c>
      <c r="C30" s="29"/>
    </row>
    <row r="31" spans="1:3" ht="30">
      <c r="A31" s="27"/>
      <c r="B31" s="14" t="s">
        <v>52</v>
      </c>
      <c r="C31" s="33"/>
    </row>
    <row r="32" spans="1:3" ht="18" customHeight="1">
      <c r="A32" s="5">
        <v>5</v>
      </c>
      <c r="B32" s="15" t="s">
        <v>36</v>
      </c>
      <c r="C32" s="9">
        <f>0.93*1.03</f>
        <v>0.9579000000000001</v>
      </c>
    </row>
    <row r="33" spans="1:3" ht="17.25" customHeight="1">
      <c r="A33" s="5">
        <v>6</v>
      </c>
      <c r="B33" s="15" t="s">
        <v>37</v>
      </c>
      <c r="C33" s="9">
        <f>0.23*1.03</f>
        <v>0.23690000000000003</v>
      </c>
    </row>
    <row r="34" spans="1:3" ht="15.75" customHeight="1">
      <c r="A34" s="5">
        <v>7</v>
      </c>
      <c r="B34" s="15" t="s">
        <v>16</v>
      </c>
      <c r="C34" s="17">
        <f>0.93*1.03</f>
        <v>0.9579000000000001</v>
      </c>
    </row>
    <row r="35" spans="1:3" ht="16.5" customHeight="1">
      <c r="A35" s="16">
        <v>8</v>
      </c>
      <c r="B35" s="15" t="s">
        <v>38</v>
      </c>
      <c r="C35" s="17">
        <f>3.27*1.03</f>
        <v>3.3681</v>
      </c>
    </row>
    <row r="36" spans="1:3" ht="15">
      <c r="A36" s="5">
        <v>9</v>
      </c>
      <c r="B36" s="15" t="s">
        <v>9</v>
      </c>
      <c r="C36" s="17">
        <f>0.6*1.03</f>
        <v>0.618</v>
      </c>
    </row>
    <row r="37" spans="1:3" ht="15">
      <c r="A37" s="5">
        <v>10</v>
      </c>
      <c r="B37" s="15" t="s">
        <v>15</v>
      </c>
      <c r="C37" s="17">
        <f>6.93*1.03</f>
        <v>7.1379</v>
      </c>
    </row>
    <row r="38" spans="1:3" ht="15.75" customHeight="1">
      <c r="A38" s="5">
        <v>11</v>
      </c>
      <c r="B38" s="15" t="s">
        <v>47</v>
      </c>
      <c r="C38" s="9">
        <f>2.16*1.03</f>
        <v>2.2248</v>
      </c>
    </row>
    <row r="39" spans="1:5" ht="14.25">
      <c r="A39" s="34" t="s">
        <v>2</v>
      </c>
      <c r="B39" s="35"/>
      <c r="C39" s="8">
        <v>32.34</v>
      </c>
      <c r="D39" s="7"/>
      <c r="E39" s="7"/>
    </row>
    <row r="40" spans="1:3" ht="13.5" customHeight="1">
      <c r="A40" s="1"/>
      <c r="B40" s="2"/>
      <c r="C40" s="1"/>
    </row>
    <row r="41" spans="1:3" ht="15.75">
      <c r="A41" s="23" t="s">
        <v>12</v>
      </c>
      <c r="B41" s="23"/>
      <c r="C41" s="23"/>
    </row>
    <row r="42" spans="1:3" ht="15.75">
      <c r="A42" s="23" t="s">
        <v>48</v>
      </c>
      <c r="B42" s="23"/>
      <c r="C42" s="23"/>
    </row>
    <row r="43" spans="1:3" ht="14.25">
      <c r="A43" s="3" t="s">
        <v>17</v>
      </c>
      <c r="B43" s="3" t="s">
        <v>0</v>
      </c>
      <c r="C43" s="3" t="s">
        <v>10</v>
      </c>
    </row>
    <row r="44" spans="1:3" ht="15">
      <c r="A44" s="5">
        <v>1</v>
      </c>
      <c r="B44" s="6" t="s">
        <v>14</v>
      </c>
      <c r="C44" s="11">
        <v>5898.42</v>
      </c>
    </row>
    <row r="45" spans="1:3" ht="15">
      <c r="A45" s="5">
        <v>2</v>
      </c>
      <c r="B45" s="6" t="s">
        <v>13</v>
      </c>
      <c r="C45" s="11">
        <v>5189.5</v>
      </c>
    </row>
    <row r="46" spans="1:3" ht="15">
      <c r="A46" s="5">
        <v>3</v>
      </c>
      <c r="B46" s="6" t="s">
        <v>49</v>
      </c>
      <c r="C46" s="11">
        <v>1256239.72</v>
      </c>
    </row>
    <row r="47" spans="1:3" ht="13.5" customHeight="1">
      <c r="A47" s="36" t="s">
        <v>2</v>
      </c>
      <c r="B47" s="36"/>
      <c r="C47" s="12">
        <f>SUM(C44:C46)</f>
        <v>1267327.64</v>
      </c>
    </row>
    <row r="48" spans="1:3" ht="15.75">
      <c r="A48" s="4"/>
      <c r="B48" s="4"/>
      <c r="C48" s="1"/>
    </row>
    <row r="49" spans="1:3" ht="30.75" customHeight="1">
      <c r="A49" s="37" t="s">
        <v>11</v>
      </c>
      <c r="B49" s="37"/>
      <c r="C49" s="37"/>
    </row>
    <row r="50" spans="1:3" ht="15.75">
      <c r="A50" s="4"/>
      <c r="B50" s="4"/>
      <c r="C50" s="1"/>
    </row>
    <row r="51" spans="1:3" ht="16.5" customHeight="1">
      <c r="A51" s="38" t="s">
        <v>51</v>
      </c>
      <c r="B51" s="38"/>
      <c r="C51" s="38"/>
    </row>
    <row r="52" spans="1:3" ht="12.75">
      <c r="A52" s="1"/>
      <c r="B52" s="1"/>
      <c r="C52" s="1"/>
    </row>
    <row r="53" spans="1:3" ht="20.25" customHeight="1">
      <c r="A53" s="39" t="s">
        <v>66</v>
      </c>
      <c r="B53" s="39"/>
      <c r="C53" s="39"/>
    </row>
    <row r="54" spans="1:3" ht="40.5" customHeight="1">
      <c r="A54" s="39" t="s">
        <v>63</v>
      </c>
      <c r="B54" s="39"/>
      <c r="C54" s="39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</sheetData>
  <sheetProtection/>
  <mergeCells count="27">
    <mergeCell ref="A42:C42"/>
    <mergeCell ref="A47:B47"/>
    <mergeCell ref="A49:C49"/>
    <mergeCell ref="A51:C51"/>
    <mergeCell ref="A53:C53"/>
    <mergeCell ref="A54:C54"/>
    <mergeCell ref="A22:A26"/>
    <mergeCell ref="C22:C26"/>
    <mergeCell ref="A27:A31"/>
    <mergeCell ref="C27:C31"/>
    <mergeCell ref="A39:B39"/>
    <mergeCell ref="A41:C41"/>
    <mergeCell ref="A8:C8"/>
    <mergeCell ref="A10:A16"/>
    <mergeCell ref="C10:C16"/>
    <mergeCell ref="D10:D16"/>
    <mergeCell ref="E10:E16"/>
    <mergeCell ref="A17:A21"/>
    <mergeCell ref="C17:C21"/>
    <mergeCell ref="D17:D21"/>
    <mergeCell ref="E17:E21"/>
    <mergeCell ref="B1:C1"/>
    <mergeCell ref="B2:C2"/>
    <mergeCell ref="B3:C3"/>
    <mergeCell ref="B4:C4"/>
    <mergeCell ref="B5:C5"/>
    <mergeCell ref="A7:C7"/>
  </mergeCells>
  <printOptions/>
  <pageMargins left="0.7874015748031497" right="0.1968503937007874" top="0.1968503937007874" bottom="0.1968503937007874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37">
      <selection activeCell="B62" sqref="B62"/>
    </sheetView>
  </sheetViews>
  <sheetFormatPr defaultColWidth="9.00390625" defaultRowHeight="12.75"/>
  <cols>
    <col min="1" max="1" width="7.875" style="0" customWidth="1"/>
    <col min="2" max="2" width="73.625" style="0" customWidth="1"/>
    <col min="3" max="3" width="20.125" style="0" customWidth="1"/>
    <col min="4" max="4" width="11.00390625" style="0" customWidth="1"/>
    <col min="5" max="5" width="11.125" style="0" customWidth="1"/>
  </cols>
  <sheetData>
    <row r="1" spans="2:3" ht="15">
      <c r="B1" s="22" t="s">
        <v>4</v>
      </c>
      <c r="C1" s="22"/>
    </row>
    <row r="2" spans="2:3" ht="15">
      <c r="B2" s="22" t="s">
        <v>5</v>
      </c>
      <c r="C2" s="22"/>
    </row>
    <row r="3" spans="2:3" ht="15">
      <c r="B3" s="22" t="s">
        <v>6</v>
      </c>
      <c r="C3" s="22"/>
    </row>
    <row r="4" spans="2:3" ht="15">
      <c r="B4" s="22" t="s">
        <v>7</v>
      </c>
      <c r="C4" s="22"/>
    </row>
    <row r="5" spans="2:3" ht="15">
      <c r="B5" s="22" t="s">
        <v>20</v>
      </c>
      <c r="C5" s="22"/>
    </row>
    <row r="6" spans="2:3" ht="15">
      <c r="B6" s="1"/>
      <c r="C6" s="13"/>
    </row>
    <row r="7" spans="1:3" ht="15.75">
      <c r="A7" s="23" t="s">
        <v>60</v>
      </c>
      <c r="B7" s="23"/>
      <c r="C7" s="23"/>
    </row>
    <row r="8" spans="1:3" ht="15.75">
      <c r="A8" s="24" t="s">
        <v>61</v>
      </c>
      <c r="B8" s="24"/>
      <c r="C8" s="24"/>
    </row>
    <row r="9" spans="1:3" ht="33" customHeight="1">
      <c r="A9" s="10" t="s">
        <v>17</v>
      </c>
      <c r="B9" s="10" t="s">
        <v>0</v>
      </c>
      <c r="C9" s="10" t="s">
        <v>1</v>
      </c>
    </row>
    <row r="10" spans="1:5" ht="15" customHeight="1">
      <c r="A10" s="25">
        <v>1</v>
      </c>
      <c r="B10" s="15" t="s">
        <v>21</v>
      </c>
      <c r="C10" s="28">
        <f>1.46+(0.38+0.46)*1.03</f>
        <v>2.3252</v>
      </c>
      <c r="D10" s="30"/>
      <c r="E10" s="31"/>
    </row>
    <row r="11" spans="1:5" ht="15">
      <c r="A11" s="26"/>
      <c r="B11" s="14" t="s">
        <v>22</v>
      </c>
      <c r="C11" s="29"/>
      <c r="D11" s="30"/>
      <c r="E11" s="31"/>
    </row>
    <row r="12" spans="1:5" ht="15">
      <c r="A12" s="26"/>
      <c r="B12" s="14" t="s">
        <v>23</v>
      </c>
      <c r="C12" s="29"/>
      <c r="D12" s="30"/>
      <c r="E12" s="31"/>
    </row>
    <row r="13" spans="1:5" ht="15">
      <c r="A13" s="26"/>
      <c r="B13" s="14" t="s">
        <v>24</v>
      </c>
      <c r="C13" s="29"/>
      <c r="D13" s="30"/>
      <c r="E13" s="31"/>
    </row>
    <row r="14" spans="1:5" ht="16.5" customHeight="1">
      <c r="A14" s="26"/>
      <c r="B14" s="14" t="s">
        <v>25</v>
      </c>
      <c r="C14" s="29"/>
      <c r="D14" s="30"/>
      <c r="E14" s="31"/>
    </row>
    <row r="15" spans="1:5" ht="15">
      <c r="A15" s="26"/>
      <c r="B15" s="14" t="s">
        <v>8</v>
      </c>
      <c r="C15" s="29"/>
      <c r="D15" s="30"/>
      <c r="E15" s="31"/>
    </row>
    <row r="16" spans="1:5" ht="15">
      <c r="A16" s="27"/>
      <c r="B16" s="14" t="s">
        <v>3</v>
      </c>
      <c r="C16" s="29"/>
      <c r="D16" s="30"/>
      <c r="E16" s="31"/>
    </row>
    <row r="17" spans="1:5" ht="14.25">
      <c r="A17" s="25">
        <v>2</v>
      </c>
      <c r="B17" s="15" t="s">
        <v>26</v>
      </c>
      <c r="C17" s="32">
        <f>1.46*1.03</f>
        <v>1.5038</v>
      </c>
      <c r="D17" s="30"/>
      <c r="E17" s="31"/>
    </row>
    <row r="18" spans="1:5" ht="30">
      <c r="A18" s="26"/>
      <c r="B18" s="14" t="s">
        <v>27</v>
      </c>
      <c r="C18" s="32"/>
      <c r="D18" s="30"/>
      <c r="E18" s="31"/>
    </row>
    <row r="19" spans="1:5" ht="15.75" customHeight="1">
      <c r="A19" s="26"/>
      <c r="B19" s="14" t="s">
        <v>28</v>
      </c>
      <c r="C19" s="32"/>
      <c r="D19" s="30"/>
      <c r="E19" s="31"/>
    </row>
    <row r="20" spans="1:5" ht="14.25" customHeight="1">
      <c r="A20" s="26"/>
      <c r="B20" s="14" t="s">
        <v>29</v>
      </c>
      <c r="C20" s="32"/>
      <c r="D20" s="30"/>
      <c r="E20" s="31"/>
    </row>
    <row r="21" spans="1:5" ht="15">
      <c r="A21" s="26"/>
      <c r="B21" s="14" t="s">
        <v>30</v>
      </c>
      <c r="C21" s="32"/>
      <c r="D21" s="30"/>
      <c r="E21" s="31"/>
    </row>
    <row r="22" spans="1:3" ht="15" customHeight="1">
      <c r="A22" s="25">
        <v>3</v>
      </c>
      <c r="B22" s="15" t="s">
        <v>31</v>
      </c>
      <c r="C22" s="28">
        <f>(4.8)*1.03</f>
        <v>4.944</v>
      </c>
    </row>
    <row r="23" spans="1:3" ht="15">
      <c r="A23" s="26"/>
      <c r="B23" s="14" t="s">
        <v>32</v>
      </c>
      <c r="C23" s="29"/>
    </row>
    <row r="24" spans="1:3" ht="15">
      <c r="A24" s="26"/>
      <c r="B24" s="14" t="s">
        <v>33</v>
      </c>
      <c r="C24" s="29"/>
    </row>
    <row r="25" spans="1:3" ht="15">
      <c r="A25" s="26"/>
      <c r="B25" s="14" t="s">
        <v>34</v>
      </c>
      <c r="C25" s="29"/>
    </row>
    <row r="26" spans="1:3" ht="15">
      <c r="A26" s="27"/>
      <c r="B26" s="14" t="s">
        <v>35</v>
      </c>
      <c r="C26" s="33"/>
    </row>
    <row r="27" spans="1:3" ht="28.5">
      <c r="A27" s="25">
        <v>4</v>
      </c>
      <c r="B27" s="15" t="s">
        <v>39</v>
      </c>
      <c r="C27" s="28">
        <v>7.98</v>
      </c>
    </row>
    <row r="28" spans="1:3" ht="45">
      <c r="A28" s="26"/>
      <c r="B28" s="14" t="s">
        <v>40</v>
      </c>
      <c r="C28" s="29"/>
    </row>
    <row r="29" spans="1:3" ht="15">
      <c r="A29" s="26"/>
      <c r="B29" s="14" t="s">
        <v>41</v>
      </c>
      <c r="C29" s="29"/>
    </row>
    <row r="30" spans="1:3" ht="30">
      <c r="A30" s="26"/>
      <c r="B30" s="14" t="s">
        <v>42</v>
      </c>
      <c r="C30" s="29"/>
    </row>
    <row r="31" spans="1:3" ht="30">
      <c r="A31" s="27"/>
      <c r="B31" s="14" t="s">
        <v>52</v>
      </c>
      <c r="C31" s="33"/>
    </row>
    <row r="32" spans="1:3" ht="18" customHeight="1">
      <c r="A32" s="5">
        <v>5</v>
      </c>
      <c r="B32" s="15" t="s">
        <v>36</v>
      </c>
      <c r="C32" s="9">
        <f>0.95*1.03</f>
        <v>0.9784999999999999</v>
      </c>
    </row>
    <row r="33" spans="1:3" ht="17.25" customHeight="1">
      <c r="A33" s="5">
        <v>6</v>
      </c>
      <c r="B33" s="15" t="s">
        <v>37</v>
      </c>
      <c r="C33" s="9">
        <f>0.24*1.03</f>
        <v>0.2472</v>
      </c>
    </row>
    <row r="34" spans="1:3" ht="15.75" customHeight="1">
      <c r="A34" s="5">
        <v>7</v>
      </c>
      <c r="B34" s="15" t="s">
        <v>16</v>
      </c>
      <c r="C34" s="21">
        <f>0.95*1.03</f>
        <v>0.9784999999999999</v>
      </c>
    </row>
    <row r="35" spans="1:3" ht="16.5" customHeight="1">
      <c r="A35" s="16">
        <v>8</v>
      </c>
      <c r="B35" s="15" t="s">
        <v>38</v>
      </c>
      <c r="C35" s="21">
        <f>3.27*1.03</f>
        <v>3.3681</v>
      </c>
    </row>
    <row r="36" spans="1:3" ht="15">
      <c r="A36" s="5">
        <v>9</v>
      </c>
      <c r="B36" s="15" t="s">
        <v>9</v>
      </c>
      <c r="C36" s="21">
        <f>0.6*1.03</f>
        <v>0.618</v>
      </c>
    </row>
    <row r="37" spans="1:3" ht="15">
      <c r="A37" s="5">
        <v>10</v>
      </c>
      <c r="B37" s="15" t="s">
        <v>15</v>
      </c>
      <c r="C37" s="21">
        <f>6.93*1.03</f>
        <v>7.1379</v>
      </c>
    </row>
    <row r="38" spans="1:3" ht="15.75" customHeight="1">
      <c r="A38" s="5">
        <v>11</v>
      </c>
      <c r="B38" s="15" t="s">
        <v>47</v>
      </c>
      <c r="C38" s="9">
        <f>2.16*1.03</f>
        <v>2.2248</v>
      </c>
    </row>
    <row r="39" spans="1:5" ht="14.25">
      <c r="A39" s="34" t="s">
        <v>2</v>
      </c>
      <c r="B39" s="35"/>
      <c r="C39" s="8">
        <f>SUM(C10:C38)</f>
        <v>32.306</v>
      </c>
      <c r="D39" s="7"/>
      <c r="E39" s="7"/>
    </row>
    <row r="40" spans="1:3" ht="13.5" customHeight="1">
      <c r="A40" s="1"/>
      <c r="B40" s="2"/>
      <c r="C40" s="1"/>
    </row>
    <row r="41" spans="1:3" ht="15.75">
      <c r="A41" s="23" t="s">
        <v>12</v>
      </c>
      <c r="B41" s="23"/>
      <c r="C41" s="23"/>
    </row>
    <row r="42" spans="1:3" ht="15.75">
      <c r="A42" s="23" t="s">
        <v>48</v>
      </c>
      <c r="B42" s="23"/>
      <c r="C42" s="23"/>
    </row>
    <row r="43" spans="1:3" ht="14.25">
      <c r="A43" s="3" t="s">
        <v>17</v>
      </c>
      <c r="B43" s="3" t="s">
        <v>0</v>
      </c>
      <c r="C43" s="3" t="s">
        <v>10</v>
      </c>
    </row>
    <row r="44" spans="1:3" ht="15">
      <c r="A44" s="5">
        <v>1</v>
      </c>
      <c r="B44" s="6" t="s">
        <v>14</v>
      </c>
      <c r="C44" s="11">
        <v>5898.42</v>
      </c>
    </row>
    <row r="45" spans="1:3" ht="15">
      <c r="A45" s="5">
        <v>2</v>
      </c>
      <c r="B45" s="6" t="s">
        <v>13</v>
      </c>
      <c r="C45" s="11">
        <v>5189.5</v>
      </c>
    </row>
    <row r="46" spans="1:3" ht="15">
      <c r="A46" s="5">
        <v>3</v>
      </c>
      <c r="B46" s="6" t="s">
        <v>49</v>
      </c>
      <c r="C46" s="11">
        <v>1256239.72</v>
      </c>
    </row>
    <row r="47" spans="1:3" ht="13.5" customHeight="1">
      <c r="A47" s="36" t="s">
        <v>2</v>
      </c>
      <c r="B47" s="36"/>
      <c r="C47" s="12">
        <f>SUM(C44:C46)</f>
        <v>1267327.64</v>
      </c>
    </row>
    <row r="48" spans="1:3" ht="15.75">
      <c r="A48" s="4"/>
      <c r="B48" s="4"/>
      <c r="C48" s="1"/>
    </row>
    <row r="49" spans="1:3" ht="30.75" customHeight="1">
      <c r="A49" s="37" t="s">
        <v>11</v>
      </c>
      <c r="B49" s="37"/>
      <c r="C49" s="37"/>
    </row>
    <row r="50" spans="1:3" ht="15.75">
      <c r="A50" s="4"/>
      <c r="B50" s="4"/>
      <c r="C50" s="1"/>
    </row>
    <row r="51" spans="1:3" ht="16.5" customHeight="1">
      <c r="A51" s="38" t="s">
        <v>50</v>
      </c>
      <c r="B51" s="38"/>
      <c r="C51" s="38"/>
    </row>
    <row r="52" spans="1:3" ht="12.75">
      <c r="A52" s="1"/>
      <c r="B52" s="1"/>
      <c r="C52" s="1"/>
    </row>
    <row r="53" spans="1:3" ht="20.25" customHeight="1">
      <c r="A53" s="39" t="s">
        <v>66</v>
      </c>
      <c r="B53" s="39"/>
      <c r="C53" s="39"/>
    </row>
    <row r="54" spans="1:3" ht="39" customHeight="1">
      <c r="A54" s="39" t="s">
        <v>62</v>
      </c>
      <c r="B54" s="39"/>
      <c r="C54" s="39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</sheetData>
  <sheetProtection/>
  <mergeCells count="27">
    <mergeCell ref="A8:C8"/>
    <mergeCell ref="B1:C1"/>
    <mergeCell ref="B2:C2"/>
    <mergeCell ref="B3:C3"/>
    <mergeCell ref="B4:C4"/>
    <mergeCell ref="B5:C5"/>
    <mergeCell ref="A7:C7"/>
    <mergeCell ref="D17:D21"/>
    <mergeCell ref="D10:D16"/>
    <mergeCell ref="E10:E16"/>
    <mergeCell ref="E17:E21"/>
    <mergeCell ref="A10:A16"/>
    <mergeCell ref="C10:C16"/>
    <mergeCell ref="A39:B39"/>
    <mergeCell ref="A17:A21"/>
    <mergeCell ref="C17:C21"/>
    <mergeCell ref="A41:C41"/>
    <mergeCell ref="A22:A26"/>
    <mergeCell ref="C22:C26"/>
    <mergeCell ref="A27:A31"/>
    <mergeCell ref="C27:C31"/>
    <mergeCell ref="A53:C53"/>
    <mergeCell ref="A54:C54"/>
    <mergeCell ref="A42:C42"/>
    <mergeCell ref="A47:B47"/>
    <mergeCell ref="A49:C49"/>
    <mergeCell ref="A51:C51"/>
  </mergeCells>
  <printOptions/>
  <pageMargins left="0.7874015748031497" right="0.1968503937007874" top="0.1968503937007874" bottom="0.1968503937007874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User1</cp:lastModifiedBy>
  <cp:lastPrinted>2018-01-29T09:15:32Z</cp:lastPrinted>
  <dcterms:created xsi:type="dcterms:W3CDTF">2010-02-09T07:52:54Z</dcterms:created>
  <dcterms:modified xsi:type="dcterms:W3CDTF">2018-01-29T09:15:33Z</dcterms:modified>
  <cp:category/>
  <cp:version/>
  <cp:contentType/>
  <cp:contentStatus/>
</cp:coreProperties>
</file>